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etworkrail-my.sharepoint.com/personal/ngale_networkrail_co_uk/Documents/5. Projects/Website/Timescales/"/>
    </mc:Choice>
  </mc:AlternateContent>
  <xr:revisionPtr revIDLastSave="14" documentId="8_{5C1D6B8D-056F-4324-A179-46FABB645317}" xr6:coauthVersionLast="47" xr6:coauthVersionMax="47" xr10:uidLastSave="{AD70EB11-E87D-4F29-8ECA-4DC39CF995E5}"/>
  <workbookProtection workbookAlgorithmName="SHA-512" workbookHashValue="6br3Uu/i+x4Ew1NPFlbpbSZ4sLUFKOc8R8nH1Ypqy06GBb16UX4SBO+s8V35/BQLPXEkvUwZWrANuLI3GYGtPQ==" workbookSaltValue="8WDTwAetYbdfmc+jyf1tAw==" workbookSpinCount="100000" lockStructure="1"/>
  <bookViews>
    <workbookView xWindow="-120" yWindow="-120" windowWidth="25440" windowHeight="15540" xr2:uid="{00000000-000D-0000-FFFF-FFFF00000000}"/>
  </bookViews>
  <sheets>
    <sheet name="Shoot date in mind" sheetId="3" r:id="rId1"/>
    <sheet name="First date available" sheetId="5" r:id="rId2"/>
    <sheet name="Bank holidays" sheetId="2" state="hidden" r:id="rId3"/>
  </sheets>
  <definedNames>
    <definedName name="_xlnm._FilterDatabase" localSheetId="2" hidden="1">'Bank holidays'!$A$1:$C$68</definedName>
    <definedName name="_xlnm.Print_Area" localSheetId="1">'First date available'!$A$1:$AJ$40</definedName>
    <definedName name="_xlnm.Print_Area" localSheetId="0">'Shoot date in mind'!$A$1:$AJ$38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5" l="1"/>
  <c r="E7" i="5" s="1"/>
  <c r="E14" i="3"/>
  <c r="E13" i="3"/>
  <c r="E12" i="3"/>
  <c r="E9" i="3"/>
  <c r="E8" i="3"/>
  <c r="E7" i="3"/>
  <c r="E6" i="3"/>
  <c r="E5" i="3"/>
  <c r="G3" i="3"/>
  <c r="E10" i="5" l="1"/>
  <c r="E9" i="5"/>
  <c r="E6" i="5"/>
  <c r="E16" i="5"/>
  <c r="E15" i="5"/>
  <c r="E14" i="5"/>
  <c r="E8" i="5"/>
  <c r="E5" i="5"/>
  <c r="E11" i="5"/>
</calcChain>
</file>

<file path=xl/sharedStrings.xml><?xml version="1.0" encoding="utf-8"?>
<sst xmlns="http://schemas.openxmlformats.org/spreadsheetml/2006/main" count="74" uniqueCount="35">
  <si>
    <t>12 working days</t>
  </si>
  <si>
    <t>DD/MM/YYYY</t>
  </si>
  <si>
    <t>Key to table :</t>
  </si>
  <si>
    <t>15 working days</t>
  </si>
  <si>
    <t>25 working days</t>
  </si>
  <si>
    <t>12 weeks</t>
  </si>
  <si>
    <t>20 working days</t>
  </si>
  <si>
    <t>Activity can be considered</t>
  </si>
  <si>
    <t>51 and over</t>
  </si>
  <si>
    <t>Up to 50</t>
  </si>
  <si>
    <t>Plans &amp; RAMS</t>
  </si>
  <si>
    <t>Technical recce</t>
  </si>
  <si>
    <t>Shoot</t>
  </si>
  <si>
    <t>Today's date :</t>
  </si>
  <si>
    <t>Out of time.  Date change required</t>
  </si>
  <si>
    <t>Special trains</t>
  </si>
  <si>
    <t>16 weeks</t>
  </si>
  <si>
    <t>18 weeks</t>
  </si>
  <si>
    <t>Train type</t>
  </si>
  <si>
    <t>Diesel</t>
  </si>
  <si>
    <t>Steam</t>
  </si>
  <si>
    <t>Today's date for first date available (DD/MM/YY) :</t>
  </si>
  <si>
    <t>Submission deadline</t>
  </si>
  <si>
    <t>Activity</t>
  </si>
  <si>
    <t>Formal enquiry</t>
  </si>
  <si>
    <t>REQUIRED TODAY</t>
  </si>
  <si>
    <t>Enter shoot date if known (DD/MM/YY) :</t>
  </si>
  <si>
    <t>Submission deadline or activity date</t>
  </si>
  <si>
    <t>TRAIN CHARTERING SERVICES</t>
  </si>
  <si>
    <t>Platform hire and necessary clearances</t>
  </si>
  <si>
    <t>FILMING TIMESCALE TOOL (First possible date)</t>
  </si>
  <si>
    <t>FILMING TIMESCALE TOOL (Shoot date known)</t>
  </si>
  <si>
    <t>Total cast, crew &amp; SAs</t>
  </si>
  <si>
    <t>Platform hire and pathing clearances</t>
  </si>
  <si>
    <t>Minimum
time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</si>
</sst>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u/>
      <sz val="10"/>
      <color theme="10"/>
      <name val="Arial"/>
    </font>
    <font>
      <sz val="10"/>
      <name val="Arial"/>
      <family val="2"/>
    </font>
    <font>
      <b/>
      <sz val="20"/>
      <color theme="9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4"/>
      <name val="Arial"/>
      <family val="2"/>
    </font>
    <font>
      <sz val="10"/>
      <color theme="3" tint="-0.249977111117893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  <font>
      <u/>
      <sz val="14"/>
      <color theme="10"/>
      <name val="Arial"/>
      <family val="2"/>
    </font>
    <font>
      <sz val="14"/>
      <color theme="9" tint="-0.249977111117893"/>
      <name val="Arial"/>
      <family val="2"/>
    </font>
    <font>
      <sz val="14"/>
      <color theme="3" tint="-0.249977111117893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14" fontId="2" fillId="0" borderId="0" xfId="0" applyNumberFormat="1" applyFont="1" applyBorder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4" fillId="3" borderId="4" xfId="0" applyFont="1" applyFill="1" applyBorder="1" applyProtection="1"/>
    <xf numFmtId="0" fontId="5" fillId="3" borderId="4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left" wrapText="1"/>
    </xf>
    <xf numFmtId="0" fontId="7" fillId="3" borderId="6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14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Protection="1"/>
    <xf numFmtId="14" fontId="10" fillId="3" borderId="11" xfId="0" applyNumberFormat="1" applyFont="1" applyFill="1" applyBorder="1" applyAlignment="1" applyProtection="1">
      <alignment horizontal="left" vertical="center"/>
    </xf>
    <xf numFmtId="0" fontId="12" fillId="3" borderId="3" xfId="1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left" vertical="center" wrapText="1"/>
    </xf>
    <xf numFmtId="0" fontId="14" fillId="5" borderId="2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14" fontId="8" fillId="2" borderId="15" xfId="0" applyNumberFormat="1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left" vertical="center" wrapText="1"/>
    </xf>
    <xf numFmtId="0" fontId="10" fillId="7" borderId="3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Protection="1"/>
    <xf numFmtId="0" fontId="4" fillId="3" borderId="1" xfId="0" applyFont="1" applyFill="1" applyBorder="1" applyProtection="1"/>
    <xf numFmtId="0" fontId="7" fillId="3" borderId="2" xfId="0" applyFont="1" applyFill="1" applyBorder="1" applyAlignment="1" applyProtection="1">
      <alignment horizontal="left" vertical="top" wrapText="1"/>
    </xf>
    <xf numFmtId="0" fontId="7" fillId="3" borderId="3" xfId="0" applyFont="1" applyFill="1" applyBorder="1" applyAlignment="1" applyProtection="1">
      <alignment horizontal="left" vertical="top" wrapText="1"/>
    </xf>
    <xf numFmtId="0" fontId="11" fillId="3" borderId="7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/>
    <xf numFmtId="0" fontId="14" fillId="3" borderId="3" xfId="0" applyFont="1" applyFill="1" applyBorder="1" applyAlignment="1" applyProtection="1">
      <alignment horizontal="left" vertical="center" wrapText="1"/>
    </xf>
    <xf numFmtId="14" fontId="17" fillId="3" borderId="2" xfId="0" applyNumberFormat="1" applyFont="1" applyFill="1" applyBorder="1" applyAlignment="1" applyProtection="1">
      <alignment horizontal="center" vertical="center"/>
    </xf>
    <xf numFmtId="14" fontId="14" fillId="3" borderId="2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Protection="1"/>
    <xf numFmtId="0" fontId="4" fillId="3" borderId="12" xfId="0" applyFont="1" applyFill="1" applyBorder="1" applyProtection="1"/>
    <xf numFmtId="0" fontId="9" fillId="3" borderId="13" xfId="0" applyFont="1" applyFill="1" applyBorder="1" applyProtection="1"/>
    <xf numFmtId="0" fontId="4" fillId="3" borderId="13" xfId="0" applyFont="1" applyFill="1" applyBorder="1" applyProtection="1"/>
    <xf numFmtId="0" fontId="9" fillId="3" borderId="6" xfId="0" applyFont="1" applyFill="1" applyBorder="1" applyProtection="1"/>
    <xf numFmtId="0" fontId="15" fillId="3" borderId="7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vertical="center" wrapText="1"/>
    </xf>
    <xf numFmtId="0" fontId="10" fillId="6" borderId="7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left" vertical="top"/>
    </xf>
    <xf numFmtId="0" fontId="10" fillId="6" borderId="10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b/>
        <i val="0"/>
        <condense val="0"/>
        <extend val="0"/>
        <color indexed="12"/>
      </font>
    </dxf>
    <dxf>
      <font>
        <b/>
        <i val="0"/>
        <strike val="0"/>
        <color theme="0"/>
        <name val="Cambria"/>
        <scheme val="none"/>
      </font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strike val="0"/>
        <color theme="0"/>
        <name val="Cambria"/>
        <scheme val="none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123825</xdr:rowOff>
    </xdr:from>
    <xdr:to>
      <xdr:col>7</xdr:col>
      <xdr:colOff>662053</xdr:colOff>
      <xdr:row>2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D9DE0-6324-4461-8C4C-A1419DB0C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285750"/>
          <a:ext cx="1919353" cy="792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114300</xdr:rowOff>
    </xdr:from>
    <xdr:to>
      <xdr:col>7</xdr:col>
      <xdr:colOff>662053</xdr:colOff>
      <xdr:row>1</xdr:row>
      <xdr:rowOff>449581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73D16D-2796-4FA0-89C6-BCC4E9B2B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114300"/>
          <a:ext cx="1919353" cy="792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lming.networkrail.co.uk/apply-now/" TargetMode="External"/><Relationship Id="rId1" Type="http://schemas.openxmlformats.org/officeDocument/2006/relationships/hyperlink" Target="https://filming.networkrail.co.uk/apply-now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lming.networkrail.co.uk/apply-now/" TargetMode="External"/><Relationship Id="rId1" Type="http://schemas.openxmlformats.org/officeDocument/2006/relationships/hyperlink" Target="https://filming.networkrail.co.uk/apply-now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3939-9635-4C70-85ED-438FC67FE622}">
  <dimension ref="A1:AJ42"/>
  <sheetViews>
    <sheetView tabSelected="1" zoomScaleNormal="100" workbookViewId="0">
      <selection activeCell="E2" sqref="E2"/>
    </sheetView>
  </sheetViews>
  <sheetFormatPr defaultRowHeight="12.75" x14ac:dyDescent="0.2"/>
  <cols>
    <col min="1" max="1" width="2.7109375" style="11" customWidth="1"/>
    <col min="2" max="2" width="19.7109375" style="11" customWidth="1"/>
    <col min="3" max="3" width="56.42578125" style="11" customWidth="1"/>
    <col min="4" max="4" width="26" style="11" customWidth="1"/>
    <col min="5" max="5" width="31.28515625" style="11" bestFit="1" customWidth="1"/>
    <col min="6" max="6" width="2.28515625" style="11" customWidth="1"/>
    <col min="7" max="7" width="20" style="11" customWidth="1"/>
    <col min="8" max="8" width="19.5703125" style="11" customWidth="1"/>
    <col min="9" max="9" width="16" style="11" bestFit="1" customWidth="1"/>
    <col min="10" max="16384" width="9.140625" style="11"/>
  </cols>
  <sheetData>
    <row r="1" spans="1:36" ht="36" customHeight="1" thickBot="1" x14ac:dyDescent="0.45">
      <c r="A1" s="6"/>
      <c r="B1" s="7" t="s">
        <v>31</v>
      </c>
      <c r="C1" s="7"/>
      <c r="D1" s="6"/>
      <c r="E1" s="8"/>
      <c r="F1" s="36"/>
      <c r="G1" s="13"/>
      <c r="H1" s="13"/>
      <c r="I1" s="13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36" customHeight="1" thickBot="1" x14ac:dyDescent="0.25">
      <c r="A2" s="29"/>
      <c r="B2" s="9" t="s">
        <v>26</v>
      </c>
      <c r="C2" s="10"/>
      <c r="E2" s="12"/>
      <c r="F2" s="36"/>
      <c r="G2" s="13"/>
      <c r="H2" s="37"/>
      <c r="I2" s="1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5.75" customHeight="1" x14ac:dyDescent="0.2">
      <c r="A3" s="29"/>
      <c r="B3" s="13"/>
      <c r="C3" s="13"/>
      <c r="D3" s="13"/>
      <c r="E3" s="33"/>
      <c r="F3" s="34"/>
      <c r="G3" s="14">
        <f ca="1">TODAY()</f>
        <v>45022</v>
      </c>
      <c r="H3" s="35"/>
      <c r="I3" s="1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36" customHeight="1" x14ac:dyDescent="0.2">
      <c r="A4" s="29"/>
      <c r="B4" s="26" t="s">
        <v>32</v>
      </c>
      <c r="C4" s="26" t="s">
        <v>23</v>
      </c>
      <c r="D4" s="27" t="s">
        <v>34</v>
      </c>
      <c r="E4" s="28" t="s">
        <v>22</v>
      </c>
      <c r="F4" s="24"/>
      <c r="G4" s="45" t="s">
        <v>2</v>
      </c>
      <c r="H4" s="4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36" customHeight="1" x14ac:dyDescent="0.2">
      <c r="A5" s="29"/>
      <c r="B5" s="40" t="s">
        <v>9</v>
      </c>
      <c r="C5" s="15" t="s">
        <v>24</v>
      </c>
      <c r="D5" s="16" t="s">
        <v>3</v>
      </c>
      <c r="E5" s="32" t="str">
        <f>IF(ISBLANK($E$2),"",WORKDAY($E$2,-15,'Bank holidays'!A1:A92))</f>
        <v/>
      </c>
      <c r="F5" s="6"/>
      <c r="G5" s="38" t="s">
        <v>1</v>
      </c>
      <c r="H5" s="39" t="s">
        <v>7</v>
      </c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36" customHeight="1" x14ac:dyDescent="0.2">
      <c r="A6" s="29"/>
      <c r="B6" s="41"/>
      <c r="C6" s="16" t="s">
        <v>10</v>
      </c>
      <c r="D6" s="16" t="s">
        <v>0</v>
      </c>
      <c r="E6" s="31" t="str">
        <f>IF(ISBLANK($E$2),"",WORKDAY($E$2,-12,'Bank holidays'!A1:A92))</f>
        <v/>
      </c>
      <c r="F6" s="6"/>
      <c r="G6" s="17" t="s">
        <v>1</v>
      </c>
      <c r="H6" s="18" t="s">
        <v>14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36" customHeight="1" x14ac:dyDescent="0.2">
      <c r="A7" s="29"/>
      <c r="B7" s="42" t="s">
        <v>8</v>
      </c>
      <c r="C7" s="15" t="s">
        <v>24</v>
      </c>
      <c r="D7" s="30" t="s">
        <v>4</v>
      </c>
      <c r="E7" s="31" t="str">
        <f>IF(ISBLANK($E$2),"",WORKDAY($E$2,-25,'Bank holidays'!A1:A92))</f>
        <v/>
      </c>
      <c r="F7" s="6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36" customHeight="1" x14ac:dyDescent="0.2">
      <c r="A8" s="29"/>
      <c r="B8" s="43"/>
      <c r="C8" s="30" t="s">
        <v>11</v>
      </c>
      <c r="D8" s="30" t="s">
        <v>6</v>
      </c>
      <c r="E8" s="31" t="str">
        <f>IF(ISBLANK($E$2),"",WORKDAY($E$2,-20,'Bank holidays'!A1:A92))</f>
        <v/>
      </c>
      <c r="F8" s="6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36" customHeight="1" x14ac:dyDescent="0.2">
      <c r="A9" s="29"/>
      <c r="B9" s="44"/>
      <c r="C9" s="30" t="s">
        <v>10</v>
      </c>
      <c r="D9" s="30" t="s">
        <v>3</v>
      </c>
      <c r="E9" s="31" t="str">
        <f>IF(ISBLANK($E$2),"",WORKDAY($E$2,-15,'Bank holidays'!A1:A92))</f>
        <v/>
      </c>
      <c r="F9" s="6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36" customHeight="1" x14ac:dyDescent="0.4">
      <c r="B10" s="7" t="s">
        <v>28</v>
      </c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36" customHeight="1" x14ac:dyDescent="0.2">
      <c r="A11" s="13"/>
      <c r="B11" s="26" t="s">
        <v>18</v>
      </c>
      <c r="C11" s="26" t="s">
        <v>23</v>
      </c>
      <c r="D11" s="27" t="s">
        <v>34</v>
      </c>
      <c r="E11" s="28" t="s">
        <v>22</v>
      </c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36" customHeight="1" x14ac:dyDescent="0.2">
      <c r="A12" s="29"/>
      <c r="B12" s="19" t="s">
        <v>19</v>
      </c>
      <c r="C12" s="19" t="s">
        <v>29</v>
      </c>
      <c r="D12" s="20" t="s">
        <v>5</v>
      </c>
      <c r="E12" s="31" t="str">
        <f>IF(ISBLANK($E$2),"",WORKDAY($E$2,-84,'Bank holidays'!A1:A92))</f>
        <v/>
      </c>
      <c r="F12" s="6"/>
      <c r="G12" s="29"/>
      <c r="H12" s="29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36" customHeight="1" x14ac:dyDescent="0.2">
      <c r="A13" s="29"/>
      <c r="B13" s="19" t="s">
        <v>20</v>
      </c>
      <c r="C13" s="19" t="s">
        <v>29</v>
      </c>
      <c r="D13" s="20" t="s">
        <v>16</v>
      </c>
      <c r="E13" s="31" t="str">
        <f>IF(ISBLANK($E$2),"",WORKDAY($E$2,-112,'Bank holidays'!A1:A92))</f>
        <v/>
      </c>
      <c r="F13" s="24"/>
      <c r="G13" s="29"/>
      <c r="H13" s="29"/>
      <c r="I13" s="13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36" customHeight="1" x14ac:dyDescent="0.2">
      <c r="A14" s="29"/>
      <c r="B14" s="19" t="s">
        <v>15</v>
      </c>
      <c r="C14" s="19" t="s">
        <v>29</v>
      </c>
      <c r="D14" s="20" t="s">
        <v>17</v>
      </c>
      <c r="E14" s="31" t="str">
        <f>IF(ISBLANK($E$2),"",WORKDAY($E$2,-126,'Bank holidays'!A1:A92))</f>
        <v/>
      </c>
      <c r="F14" s="25"/>
      <c r="G14" s="29"/>
      <c r="H14" s="2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x14ac:dyDescent="0.2">
      <c r="A38" s="29"/>
      <c r="B38" s="29"/>
      <c r="C38" s="29"/>
      <c r="D38" s="29"/>
      <c r="E38" s="29"/>
      <c r="F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x14ac:dyDescent="0.2">
      <c r="A39" s="29"/>
    </row>
    <row r="40" spans="1:36" x14ac:dyDescent="0.2">
      <c r="A40" s="29"/>
    </row>
    <row r="41" spans="1:36" x14ac:dyDescent="0.2">
      <c r="A41" s="29"/>
    </row>
    <row r="42" spans="1:36" x14ac:dyDescent="0.2">
      <c r="A42" s="29"/>
    </row>
  </sheetData>
  <sheetProtection algorithmName="SHA-512" hashValue="HulUBcb9opntY948OYSa/YIkrHGFlLGZyWryy4jSfsNd0WVkRkOEUolDR+k0mjX27hQjkZF8S/IGmIvPjHdNDQ==" saltValue="igMUcWLyqNpkMMSKpsWDMQ==" spinCount="100000" sheet="1" objects="1" scenarios="1" selectLockedCells="1"/>
  <mergeCells count="3">
    <mergeCell ref="B5:B6"/>
    <mergeCell ref="B7:B9"/>
    <mergeCell ref="G4:H4"/>
  </mergeCells>
  <conditionalFormatting sqref="E5:E9 E12:E14">
    <cfRule type="cellIs" dxfId="3" priority="1" stopIfTrue="1" operator="lessThan">
      <formula>$G$3</formula>
    </cfRule>
    <cfRule type="cellIs" dxfId="2" priority="2" stopIfTrue="1" operator="greaterThanOrEqual">
      <formula>$G$3</formula>
    </cfRule>
  </conditionalFormatting>
  <hyperlinks>
    <hyperlink ref="C7" r:id="rId1" xr:uid="{1373831B-2486-45D2-8700-EC334BC45FCB}"/>
    <hyperlink ref="C5" r:id="rId2" xr:uid="{7B2AD344-C608-461C-9A72-6F818E460078}"/>
  </hyperlinks>
  <pageMargins left="0.75" right="0.75" top="1" bottom="1" header="0.5" footer="0.5"/>
  <pageSetup paperSize="9" scale="20" orientation="portrait" r:id="rId3"/>
  <headerFooter alignWithMargins="0">
    <oddHeader>&amp;C&amp;"Calibri"&amp;10&amp;K000000OFFICIAL&amp;1#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158F9-704D-45FC-BF9F-9700F4C746E8}">
  <dimension ref="A1:AJ44"/>
  <sheetViews>
    <sheetView zoomScaleNormal="100" workbookViewId="0">
      <selection activeCell="E2" sqref="E2"/>
    </sheetView>
  </sheetViews>
  <sheetFormatPr defaultRowHeight="12.75" x14ac:dyDescent="0.2"/>
  <cols>
    <col min="1" max="1" width="2.7109375" style="11" customWidth="1"/>
    <col min="2" max="2" width="19.7109375" style="11" customWidth="1"/>
    <col min="3" max="3" width="56.42578125" style="11" customWidth="1"/>
    <col min="4" max="4" width="26" style="11" customWidth="1"/>
    <col min="5" max="5" width="31.28515625" style="11" bestFit="1" customWidth="1"/>
    <col min="6" max="6" width="2.28515625" style="11" customWidth="1"/>
    <col min="7" max="7" width="20" style="11" customWidth="1"/>
    <col min="8" max="8" width="19.5703125" style="11" customWidth="1"/>
    <col min="9" max="9" width="16" style="11" bestFit="1" customWidth="1"/>
    <col min="10" max="16384" width="9.140625" style="11"/>
  </cols>
  <sheetData>
    <row r="1" spans="1:36" ht="36" customHeight="1" thickBot="1" x14ac:dyDescent="0.45">
      <c r="A1" s="6"/>
      <c r="B1" s="7" t="s">
        <v>30</v>
      </c>
      <c r="C1" s="7"/>
      <c r="D1" s="6"/>
      <c r="E1" s="8" t="s">
        <v>13</v>
      </c>
      <c r="F1" s="36"/>
      <c r="G1" s="13"/>
      <c r="H1" s="13"/>
      <c r="I1" s="13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36" customHeight="1" thickBot="1" x14ac:dyDescent="0.25">
      <c r="A2" s="29"/>
      <c r="B2" s="9" t="s">
        <v>21</v>
      </c>
      <c r="C2" s="10"/>
      <c r="E2" s="21">
        <f ca="1">TODAY()</f>
        <v>45022</v>
      </c>
      <c r="F2" s="36"/>
      <c r="G2" s="13"/>
      <c r="H2" s="37"/>
      <c r="I2" s="1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5.75" customHeight="1" x14ac:dyDescent="0.2">
      <c r="A3" s="29"/>
      <c r="B3" s="13"/>
      <c r="C3" s="13"/>
      <c r="D3" s="13"/>
      <c r="E3" s="33"/>
      <c r="F3" s="34"/>
      <c r="H3" s="35"/>
      <c r="I3" s="1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36" customHeight="1" x14ac:dyDescent="0.2">
      <c r="A4" s="29"/>
      <c r="B4" s="26" t="s">
        <v>32</v>
      </c>
      <c r="C4" s="26" t="s">
        <v>23</v>
      </c>
      <c r="D4" s="27" t="s">
        <v>34</v>
      </c>
      <c r="E4" s="28" t="s">
        <v>27</v>
      </c>
      <c r="F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36" customHeight="1" x14ac:dyDescent="0.2">
      <c r="A5" s="29"/>
      <c r="B5" s="47" t="s">
        <v>9</v>
      </c>
      <c r="C5" s="15" t="s">
        <v>24</v>
      </c>
      <c r="D5" s="16" t="s">
        <v>25</v>
      </c>
      <c r="E5" s="31">
        <f ca="1">IF(ISBLANK($E$2),"",WORKDAY($E$2,0,'Bank holidays'!A1:A92))</f>
        <v>45022</v>
      </c>
      <c r="F5" s="6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36" customHeight="1" x14ac:dyDescent="0.2">
      <c r="A6" s="29"/>
      <c r="B6" s="47"/>
      <c r="C6" s="16" t="s">
        <v>10</v>
      </c>
      <c r="D6" s="16" t="s">
        <v>0</v>
      </c>
      <c r="E6" s="31">
        <f ca="1">IF(ISBLANK($E$2),"",WORKDAY($E$2,3,'Bank holidays'!A1:A93))</f>
        <v>45029</v>
      </c>
      <c r="F6" s="6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36" customHeight="1" x14ac:dyDescent="0.2">
      <c r="A7" s="29"/>
      <c r="B7" s="41"/>
      <c r="C7" s="22" t="s">
        <v>12</v>
      </c>
      <c r="D7" s="22" t="s">
        <v>3</v>
      </c>
      <c r="E7" s="32">
        <f ca="1">IF(ISBLANK($E$2),"",WORKDAY($E$2,15,'Bank holidays'!A1:A92))</f>
        <v>45048</v>
      </c>
      <c r="F7" s="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36" customHeight="1" x14ac:dyDescent="0.2">
      <c r="A8" s="29"/>
      <c r="B8" s="42" t="s">
        <v>8</v>
      </c>
      <c r="C8" s="15" t="s">
        <v>24</v>
      </c>
      <c r="D8" s="30" t="s">
        <v>25</v>
      </c>
      <c r="E8" s="31">
        <f ca="1">IF(ISBLANK($E$2),"",WORKDAY($E$2,0,'Bank holidays'!A1:A95))</f>
        <v>45022</v>
      </c>
      <c r="F8" s="6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36" customHeight="1" x14ac:dyDescent="0.2">
      <c r="A9" s="29"/>
      <c r="B9" s="43"/>
      <c r="C9" s="30" t="s">
        <v>11</v>
      </c>
      <c r="D9" s="30" t="s">
        <v>6</v>
      </c>
      <c r="E9" s="31">
        <f ca="1">IF(ISBLANK($E$2),"",WORKDAY($E$2,5,'Bank holidays'!A1:A93))</f>
        <v>45033</v>
      </c>
      <c r="F9" s="6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36" customHeight="1" x14ac:dyDescent="0.2">
      <c r="A10" s="29"/>
      <c r="B10" s="43"/>
      <c r="C10" s="30" t="s">
        <v>10</v>
      </c>
      <c r="D10" s="30" t="s">
        <v>3</v>
      </c>
      <c r="E10" s="31">
        <f ca="1">IF(ISBLANK($E$2),"",WORKDAY($E$2,10,'Bank holidays'!A1:A92))</f>
        <v>45040</v>
      </c>
      <c r="F10" s="6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36" customHeight="1" x14ac:dyDescent="0.2">
      <c r="A11" s="29"/>
      <c r="B11" s="44"/>
      <c r="C11" s="23" t="s">
        <v>12</v>
      </c>
      <c r="D11" s="23" t="s">
        <v>4</v>
      </c>
      <c r="E11" s="31">
        <f ca="1">IF(ISBLANK($E$2),"",WORKDAY($E$2,25,'Bank holidays'!A1:A92))</f>
        <v>45063</v>
      </c>
      <c r="F11" s="6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36" customHeight="1" x14ac:dyDescent="0.4">
      <c r="B12" s="7" t="s">
        <v>28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36" customHeight="1" x14ac:dyDescent="0.2">
      <c r="A13" s="13"/>
      <c r="B13" s="26" t="s">
        <v>18</v>
      </c>
      <c r="C13" s="26" t="s">
        <v>23</v>
      </c>
      <c r="D13" s="27" t="s">
        <v>34</v>
      </c>
      <c r="E13" s="28" t="s">
        <v>27</v>
      </c>
      <c r="F13" s="13"/>
      <c r="G13" s="13"/>
      <c r="H13" s="1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36" customHeight="1" x14ac:dyDescent="0.2">
      <c r="A14" s="29"/>
      <c r="B14" s="19" t="s">
        <v>19</v>
      </c>
      <c r="C14" s="19" t="s">
        <v>33</v>
      </c>
      <c r="D14" s="20" t="s">
        <v>5</v>
      </c>
      <c r="E14" s="31">
        <f ca="1">IF(ISBLANK($E$2),"",WORKDAY($E$2,84,'Bank holidays'!A1:A92))</f>
        <v>45147</v>
      </c>
      <c r="F14" s="6"/>
      <c r="G14" s="29"/>
      <c r="H14" s="29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36" customHeight="1" x14ac:dyDescent="0.2">
      <c r="A15" s="29"/>
      <c r="B15" s="19" t="s">
        <v>20</v>
      </c>
      <c r="C15" s="19" t="s">
        <v>33</v>
      </c>
      <c r="D15" s="20" t="s">
        <v>16</v>
      </c>
      <c r="E15" s="31">
        <f ca="1">IF(ISBLANK($E$2),"",WORKDAY($E$2,112,'Bank holidays'!A1:A92))</f>
        <v>45188</v>
      </c>
      <c r="F15" s="24"/>
      <c r="G15" s="29"/>
      <c r="H15" s="29"/>
      <c r="I15" s="13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36" customHeight="1" x14ac:dyDescent="0.2">
      <c r="A16" s="29"/>
      <c r="B16" s="19" t="s">
        <v>15</v>
      </c>
      <c r="C16" s="19" t="s">
        <v>33</v>
      </c>
      <c r="D16" s="20" t="s">
        <v>17</v>
      </c>
      <c r="E16" s="31">
        <f ca="1">IF(ISBLANK($E$2),"",WORKDAY($E$2,126,'Bank holidays'!A1:A92))</f>
        <v>45208</v>
      </c>
      <c r="F16" s="25"/>
      <c r="G16" s="29"/>
      <c r="H16" s="29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x14ac:dyDescent="0.2">
      <c r="A40" s="29"/>
      <c r="B40" s="29"/>
      <c r="C40" s="29"/>
      <c r="D40" s="29"/>
      <c r="E40" s="29"/>
      <c r="F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x14ac:dyDescent="0.2">
      <c r="A41" s="29"/>
    </row>
    <row r="42" spans="1:36" x14ac:dyDescent="0.2">
      <c r="A42" s="29"/>
    </row>
    <row r="43" spans="1:36" x14ac:dyDescent="0.2">
      <c r="A43" s="29"/>
    </row>
    <row r="44" spans="1:36" x14ac:dyDescent="0.2">
      <c r="A44" s="29"/>
    </row>
  </sheetData>
  <sheetProtection algorithmName="SHA-512" hashValue="uo8svczRxDdagKdS+JWhPPVFYTfqryWeVjB4nU6ILBuOidnR3WsIz1X8/J9jdH/jvWubUeQTJVoSphnOOq3NwA==" saltValue="prAFjLSoQkWRKZRjpC1eeg==" spinCount="100000" sheet="1" objects="1" scenarios="1" selectLockedCells="1"/>
  <mergeCells count="2">
    <mergeCell ref="B8:B11"/>
    <mergeCell ref="B5:B7"/>
  </mergeCells>
  <conditionalFormatting sqref="E14:E16 E5:E11">
    <cfRule type="cellIs" dxfId="1" priority="5" stopIfTrue="1" operator="lessThan">
      <formula>$G$3</formula>
    </cfRule>
    <cfRule type="cellIs" dxfId="0" priority="6" stopIfTrue="1" operator="greaterThanOrEqual">
      <formula>$G$3</formula>
    </cfRule>
  </conditionalFormatting>
  <hyperlinks>
    <hyperlink ref="C5" r:id="rId1" xr:uid="{39B612F0-7D30-4284-A745-B7387B36E128}"/>
    <hyperlink ref="C8" r:id="rId2" xr:uid="{A15A8608-7EBC-4BFE-88ED-B19B04DB4E53}"/>
  </hyperlinks>
  <pageMargins left="0.75" right="0.75" top="1" bottom="1" header="0.5" footer="0.5"/>
  <pageSetup paperSize="9" scale="20" orientation="portrait" r:id="rId3"/>
  <headerFooter alignWithMargins="0">
    <oddHeader>&amp;C&amp;"Calibri"&amp;10&amp;K000000OFFICIAL&amp;1#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92"/>
  <sheetViews>
    <sheetView workbookViewId="0"/>
  </sheetViews>
  <sheetFormatPr defaultRowHeight="12.75" x14ac:dyDescent="0.2"/>
  <cols>
    <col min="1" max="1" width="14.28515625" style="5" bestFit="1" customWidth="1"/>
    <col min="2" max="2" width="9.140625" style="1"/>
  </cols>
  <sheetData>
    <row r="1" spans="1:1" x14ac:dyDescent="0.2">
      <c r="A1" s="3">
        <v>44564</v>
      </c>
    </row>
    <row r="2" spans="1:1" x14ac:dyDescent="0.2">
      <c r="A2" s="3">
        <v>44666</v>
      </c>
    </row>
    <row r="3" spans="1:1" x14ac:dyDescent="0.2">
      <c r="A3" s="3">
        <v>44669</v>
      </c>
    </row>
    <row r="4" spans="1:1" x14ac:dyDescent="0.2">
      <c r="A4" s="3">
        <v>44683</v>
      </c>
    </row>
    <row r="5" spans="1:1" x14ac:dyDescent="0.2">
      <c r="A5" s="3">
        <v>44714</v>
      </c>
    </row>
    <row r="6" spans="1:1" x14ac:dyDescent="0.2">
      <c r="A6" s="3">
        <v>44715</v>
      </c>
    </row>
    <row r="7" spans="1:1" x14ac:dyDescent="0.2">
      <c r="A7" s="3">
        <v>44802</v>
      </c>
    </row>
    <row r="8" spans="1:1" x14ac:dyDescent="0.2">
      <c r="A8" s="3">
        <v>44921</v>
      </c>
    </row>
    <row r="9" spans="1:1" x14ac:dyDescent="0.2">
      <c r="A9" s="3">
        <v>44922</v>
      </c>
    </row>
    <row r="10" spans="1:1" x14ac:dyDescent="0.2">
      <c r="A10" s="3">
        <v>44928</v>
      </c>
    </row>
    <row r="11" spans="1:1" x14ac:dyDescent="0.2">
      <c r="A11" s="3">
        <v>45023</v>
      </c>
    </row>
    <row r="12" spans="1:1" x14ac:dyDescent="0.2">
      <c r="A12" s="3">
        <v>45026</v>
      </c>
    </row>
    <row r="13" spans="1:1" x14ac:dyDescent="0.2">
      <c r="A13" s="3">
        <v>45047</v>
      </c>
    </row>
    <row r="14" spans="1:1" x14ac:dyDescent="0.2">
      <c r="A14" s="3">
        <v>45054</v>
      </c>
    </row>
    <row r="15" spans="1:1" x14ac:dyDescent="0.2">
      <c r="A15" s="3">
        <v>45075</v>
      </c>
    </row>
    <row r="16" spans="1:1" x14ac:dyDescent="0.2">
      <c r="A16" s="3">
        <v>45166</v>
      </c>
    </row>
    <row r="17" spans="1:1" x14ac:dyDescent="0.2">
      <c r="A17" s="3">
        <v>45285</v>
      </c>
    </row>
    <row r="18" spans="1:1" x14ac:dyDescent="0.2">
      <c r="A18" s="3">
        <v>45286</v>
      </c>
    </row>
    <row r="19" spans="1:1" x14ac:dyDescent="0.2">
      <c r="A19" s="3">
        <v>45292</v>
      </c>
    </row>
    <row r="20" spans="1:1" x14ac:dyDescent="0.2">
      <c r="A20" s="3">
        <v>45380</v>
      </c>
    </row>
    <row r="21" spans="1:1" x14ac:dyDescent="0.2">
      <c r="A21" s="3">
        <v>45383</v>
      </c>
    </row>
    <row r="22" spans="1:1" x14ac:dyDescent="0.2">
      <c r="A22" s="3">
        <v>45418</v>
      </c>
    </row>
    <row r="23" spans="1:1" x14ac:dyDescent="0.2">
      <c r="A23" s="3">
        <v>45439</v>
      </c>
    </row>
    <row r="24" spans="1:1" x14ac:dyDescent="0.2">
      <c r="A24" s="3">
        <v>45530</v>
      </c>
    </row>
    <row r="25" spans="1:1" x14ac:dyDescent="0.2">
      <c r="A25" s="3">
        <v>45651</v>
      </c>
    </row>
    <row r="26" spans="1:1" x14ac:dyDescent="0.2">
      <c r="A26" s="3">
        <v>45652</v>
      </c>
    </row>
    <row r="27" spans="1:1" x14ac:dyDescent="0.2">
      <c r="A27" s="3">
        <v>45658</v>
      </c>
    </row>
    <row r="28" spans="1:1" x14ac:dyDescent="0.2">
      <c r="A28" s="3">
        <v>45765</v>
      </c>
    </row>
    <row r="29" spans="1:1" x14ac:dyDescent="0.2">
      <c r="A29" s="3">
        <v>45768</v>
      </c>
    </row>
    <row r="30" spans="1:1" x14ac:dyDescent="0.2">
      <c r="A30" s="3">
        <v>45782</v>
      </c>
    </row>
    <row r="31" spans="1:1" x14ac:dyDescent="0.2">
      <c r="A31" s="3">
        <v>45803</v>
      </c>
    </row>
    <row r="32" spans="1:1" x14ac:dyDescent="0.2">
      <c r="A32" s="3">
        <v>45894</v>
      </c>
    </row>
    <row r="33" spans="1:2" x14ac:dyDescent="0.2">
      <c r="A33" s="3">
        <v>46016</v>
      </c>
    </row>
    <row r="34" spans="1:2" x14ac:dyDescent="0.2">
      <c r="A34" s="3">
        <v>46017</v>
      </c>
    </row>
    <row r="35" spans="1:2" x14ac:dyDescent="0.2">
      <c r="A35" s="3">
        <v>46023</v>
      </c>
    </row>
    <row r="36" spans="1:2" x14ac:dyDescent="0.2">
      <c r="A36" s="3">
        <v>46115</v>
      </c>
    </row>
    <row r="37" spans="1:2" x14ac:dyDescent="0.2">
      <c r="A37" s="3">
        <v>46118</v>
      </c>
      <c r="B37"/>
    </row>
    <row r="38" spans="1:2" x14ac:dyDescent="0.2">
      <c r="A38" s="3">
        <v>46146</v>
      </c>
      <c r="B38"/>
    </row>
    <row r="39" spans="1:2" x14ac:dyDescent="0.2">
      <c r="A39" s="3">
        <v>46167</v>
      </c>
      <c r="B39"/>
    </row>
    <row r="40" spans="1:2" x14ac:dyDescent="0.2">
      <c r="A40" s="3">
        <v>46265</v>
      </c>
      <c r="B40"/>
    </row>
    <row r="41" spans="1:2" x14ac:dyDescent="0.2">
      <c r="A41" s="3">
        <v>46381</v>
      </c>
      <c r="B41"/>
    </row>
    <row r="42" spans="1:2" x14ac:dyDescent="0.2">
      <c r="A42" s="3">
        <v>46384</v>
      </c>
      <c r="B42"/>
    </row>
    <row r="43" spans="1:2" x14ac:dyDescent="0.2">
      <c r="A43" s="3">
        <v>46388</v>
      </c>
      <c r="B43"/>
    </row>
    <row r="44" spans="1:2" x14ac:dyDescent="0.2">
      <c r="A44" s="3">
        <v>46472</v>
      </c>
      <c r="B44"/>
    </row>
    <row r="45" spans="1:2" x14ac:dyDescent="0.2">
      <c r="A45" s="3">
        <v>46475</v>
      </c>
      <c r="B45"/>
    </row>
    <row r="46" spans="1:2" x14ac:dyDescent="0.2">
      <c r="A46" s="3">
        <v>46510</v>
      </c>
      <c r="B46"/>
    </row>
    <row r="47" spans="1:2" x14ac:dyDescent="0.2">
      <c r="A47" s="3">
        <v>46538</v>
      </c>
      <c r="B47"/>
    </row>
    <row r="48" spans="1:2" x14ac:dyDescent="0.2">
      <c r="A48" s="3">
        <v>46629</v>
      </c>
      <c r="B48"/>
    </row>
    <row r="49" spans="1:4" x14ac:dyDescent="0.2">
      <c r="A49" s="3">
        <v>46748</v>
      </c>
      <c r="B49"/>
    </row>
    <row r="50" spans="1:4" x14ac:dyDescent="0.2">
      <c r="A50" s="3">
        <v>46749</v>
      </c>
      <c r="B50"/>
    </row>
    <row r="51" spans="1:4" x14ac:dyDescent="0.2">
      <c r="A51" s="3">
        <v>46755</v>
      </c>
      <c r="B51"/>
    </row>
    <row r="52" spans="1:4" x14ac:dyDescent="0.2">
      <c r="A52" s="3">
        <v>46857</v>
      </c>
      <c r="B52"/>
    </row>
    <row r="53" spans="1:4" x14ac:dyDescent="0.2">
      <c r="A53" s="3">
        <v>46860</v>
      </c>
      <c r="B53"/>
    </row>
    <row r="54" spans="1:4" x14ac:dyDescent="0.2">
      <c r="A54" s="3">
        <v>46874</v>
      </c>
      <c r="B54"/>
    </row>
    <row r="55" spans="1:4" x14ac:dyDescent="0.2">
      <c r="A55" s="3">
        <v>46902</v>
      </c>
      <c r="B55"/>
    </row>
    <row r="56" spans="1:4" x14ac:dyDescent="0.2">
      <c r="A56" s="3">
        <v>46993</v>
      </c>
      <c r="B56"/>
    </row>
    <row r="57" spans="1:4" x14ac:dyDescent="0.2">
      <c r="A57" s="3">
        <v>47112</v>
      </c>
      <c r="B57"/>
    </row>
    <row r="58" spans="1:4" x14ac:dyDescent="0.2">
      <c r="A58" s="3">
        <v>47113</v>
      </c>
      <c r="B58"/>
    </row>
    <row r="59" spans="1:4" x14ac:dyDescent="0.2">
      <c r="A59" s="3">
        <v>47119</v>
      </c>
      <c r="B59"/>
    </row>
    <row r="60" spans="1:4" x14ac:dyDescent="0.2">
      <c r="A60" s="3">
        <v>47207</v>
      </c>
      <c r="B60"/>
    </row>
    <row r="61" spans="1:4" x14ac:dyDescent="0.2">
      <c r="A61" s="4">
        <v>47210</v>
      </c>
      <c r="B61" s="2"/>
      <c r="C61" s="2"/>
      <c r="D61" s="2"/>
    </row>
    <row r="62" spans="1:4" x14ac:dyDescent="0.2">
      <c r="A62" s="4">
        <v>47245</v>
      </c>
      <c r="B62" s="2"/>
      <c r="C62" s="2"/>
      <c r="D62" s="2"/>
    </row>
    <row r="63" spans="1:4" x14ac:dyDescent="0.2">
      <c r="A63" s="4">
        <v>47266</v>
      </c>
      <c r="B63" s="2"/>
      <c r="C63" s="2"/>
      <c r="D63" s="2"/>
    </row>
    <row r="64" spans="1:4" x14ac:dyDescent="0.2">
      <c r="A64" s="4">
        <v>47357</v>
      </c>
      <c r="B64" s="2"/>
      <c r="C64" s="2"/>
      <c r="D64" s="2"/>
    </row>
    <row r="65" spans="1:4" x14ac:dyDescent="0.2">
      <c r="A65" s="4">
        <v>47477</v>
      </c>
      <c r="B65" s="2"/>
      <c r="C65" s="2"/>
      <c r="D65" s="2"/>
    </row>
    <row r="66" spans="1:4" x14ac:dyDescent="0.2">
      <c r="A66" s="4">
        <v>47478</v>
      </c>
      <c r="B66" s="2"/>
      <c r="C66" s="2"/>
      <c r="D66" s="2"/>
    </row>
    <row r="67" spans="1:4" x14ac:dyDescent="0.2">
      <c r="A67" s="4">
        <v>47484</v>
      </c>
      <c r="B67" s="2"/>
      <c r="C67" s="2"/>
      <c r="D67" s="2"/>
    </row>
    <row r="68" spans="1:4" x14ac:dyDescent="0.2">
      <c r="A68" s="4">
        <v>47592</v>
      </c>
      <c r="B68" s="2"/>
      <c r="C68" s="2"/>
      <c r="D68" s="2"/>
    </row>
    <row r="69" spans="1:4" x14ac:dyDescent="0.2">
      <c r="A69" s="4">
        <v>47595</v>
      </c>
      <c r="B69" s="2"/>
      <c r="C69" s="2"/>
      <c r="D69" s="2"/>
    </row>
    <row r="70" spans="1:4" x14ac:dyDescent="0.2">
      <c r="A70" s="4">
        <v>47609</v>
      </c>
      <c r="B70" s="2"/>
      <c r="C70" s="2"/>
      <c r="D70" s="2"/>
    </row>
    <row r="71" spans="1:4" x14ac:dyDescent="0.2">
      <c r="A71" s="4">
        <v>47630</v>
      </c>
      <c r="B71" s="2"/>
      <c r="C71" s="2"/>
      <c r="D71" s="2"/>
    </row>
    <row r="72" spans="1:4" x14ac:dyDescent="0.2">
      <c r="A72" s="4">
        <v>47721</v>
      </c>
      <c r="B72" s="2"/>
      <c r="C72" s="2"/>
      <c r="D72" s="2"/>
    </row>
    <row r="73" spans="1:4" x14ac:dyDescent="0.2">
      <c r="A73" s="4">
        <v>47842</v>
      </c>
      <c r="B73" s="2"/>
      <c r="C73" s="2"/>
      <c r="D73" s="2"/>
    </row>
    <row r="74" spans="1:4" x14ac:dyDescent="0.2">
      <c r="A74" s="4">
        <v>47843</v>
      </c>
      <c r="B74" s="2"/>
      <c r="C74" s="2"/>
      <c r="D74" s="2"/>
    </row>
    <row r="75" spans="1:4" x14ac:dyDescent="0.2">
      <c r="A75" s="4">
        <v>47849</v>
      </c>
      <c r="B75" s="2"/>
      <c r="C75" s="2"/>
      <c r="D75" s="2"/>
    </row>
    <row r="76" spans="1:4" x14ac:dyDescent="0.2">
      <c r="A76" s="4">
        <v>47949</v>
      </c>
      <c r="B76" s="2"/>
      <c r="C76" s="2"/>
      <c r="D76" s="2"/>
    </row>
    <row r="77" spans="1:4" x14ac:dyDescent="0.2">
      <c r="A77" s="4">
        <v>47952</v>
      </c>
      <c r="B77" s="2"/>
      <c r="C77" s="2"/>
      <c r="D77" s="2"/>
    </row>
    <row r="78" spans="1:4" x14ac:dyDescent="0.2">
      <c r="A78" s="4">
        <v>47973</v>
      </c>
      <c r="B78" s="2"/>
      <c r="C78" s="2"/>
      <c r="D78" s="2"/>
    </row>
    <row r="79" spans="1:4" x14ac:dyDescent="0.2">
      <c r="A79" s="4">
        <v>47994</v>
      </c>
      <c r="B79" s="2"/>
      <c r="C79" s="2"/>
      <c r="D79" s="2"/>
    </row>
    <row r="80" spans="1:4" x14ac:dyDescent="0.2">
      <c r="A80" s="4">
        <v>48085</v>
      </c>
      <c r="B80" s="2"/>
      <c r="C80" s="2"/>
      <c r="D80" s="2"/>
    </row>
    <row r="81" spans="1:4" x14ac:dyDescent="0.2">
      <c r="A81" s="4">
        <v>48207</v>
      </c>
      <c r="B81" s="2"/>
      <c r="C81" s="2"/>
      <c r="D81" s="2"/>
    </row>
    <row r="82" spans="1:4" x14ac:dyDescent="0.2">
      <c r="A82" s="4">
        <v>48208</v>
      </c>
      <c r="B82" s="2"/>
      <c r="C82" s="2"/>
      <c r="D82" s="2"/>
    </row>
    <row r="83" spans="1:4" x14ac:dyDescent="0.2">
      <c r="A83" s="4">
        <v>48214</v>
      </c>
      <c r="B83" s="2"/>
      <c r="C83" s="2"/>
      <c r="D83" s="2"/>
    </row>
    <row r="84" spans="1:4" x14ac:dyDescent="0.2">
      <c r="A84" s="4">
        <v>48299</v>
      </c>
      <c r="B84" s="2"/>
      <c r="C84" s="2"/>
      <c r="D84" s="2"/>
    </row>
    <row r="85" spans="1:4" x14ac:dyDescent="0.2">
      <c r="A85" s="4">
        <v>48302</v>
      </c>
      <c r="B85" s="2"/>
      <c r="C85" s="2"/>
      <c r="D85" s="2"/>
    </row>
    <row r="86" spans="1:4" x14ac:dyDescent="0.2">
      <c r="A86" s="4">
        <v>48337</v>
      </c>
      <c r="B86" s="2"/>
      <c r="C86" s="2"/>
      <c r="D86" s="2"/>
    </row>
    <row r="87" spans="1:4" x14ac:dyDescent="0.2">
      <c r="A87" s="4">
        <v>48365</v>
      </c>
      <c r="B87" s="2"/>
      <c r="C87" s="2"/>
      <c r="D87" s="2"/>
    </row>
    <row r="88" spans="1:4" x14ac:dyDescent="0.2">
      <c r="A88" s="4">
        <v>48456</v>
      </c>
      <c r="B88" s="2"/>
      <c r="C88" s="2"/>
      <c r="D88" s="2"/>
    </row>
    <row r="89" spans="1:4" x14ac:dyDescent="0.2">
      <c r="A89" s="4">
        <v>48575</v>
      </c>
      <c r="B89" s="2"/>
      <c r="C89" s="2"/>
      <c r="D89" s="2"/>
    </row>
    <row r="90" spans="1:4" x14ac:dyDescent="0.2">
      <c r="A90" s="4">
        <v>48576</v>
      </c>
      <c r="B90" s="2"/>
      <c r="C90" s="2"/>
      <c r="D90" s="2"/>
    </row>
    <row r="91" spans="1:4" x14ac:dyDescent="0.2">
      <c r="A91" s="4">
        <v>48582</v>
      </c>
      <c r="B91" s="2"/>
      <c r="C91" s="2"/>
      <c r="D91" s="2"/>
    </row>
    <row r="92" spans="1:4" x14ac:dyDescent="0.2">
      <c r="A92" s="4">
        <v>48684</v>
      </c>
      <c r="B92" s="2"/>
      <c r="C92" s="2"/>
      <c r="D92" s="2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>
    <oddHeader>&amp;C&amp;"Calibri"&amp;10&amp;K000000OFFICIAL&amp;1#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Shoot date in mind</vt:lpstr>
      <vt:lpstr>First date available</vt:lpstr>
      <vt:lpstr>Bank holidays</vt:lpstr>
      <vt:lpstr>'First date available'!Print_Area</vt:lpstr>
      <vt:lpstr>'Shoot date in mind'!Print_Area</vt:lpstr>
    </vt:vector>
  </TitlesOfParts>
  <Company>City of Westminster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Gale</dc:creator>
  <cp:lastModifiedBy>Nigel Gale (He/Him/His)</cp:lastModifiedBy>
  <dcterms:created xsi:type="dcterms:W3CDTF">2010-03-24T11:58:55Z</dcterms:created>
  <dcterms:modified xsi:type="dcterms:W3CDTF">2023-04-06T14:44:14Z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2022-05-05T16:16:44Z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7ed2194d-d8d8-47e4-9347-38961b7227b3</vt:lpwstr>
  </property>
  <property fmtid="{D5CDD505-2E9C-101B-9397-08002B2CF9AE}" pid="8" name="MSIP_Label_8577031b-11bc-4db9-b655-7d79027ad570_ContentBits">
    <vt:lpwstr>1</vt:lpwstr>
  </property>
</Properties>
</file>